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60" windowWidth="14952" windowHeight="9000"/>
  </bookViews>
  <sheets>
    <sheet name="現金出納帳" sheetId="9" r:id="rId1"/>
    <sheet name="科目一覧" sheetId="4" r:id="rId2"/>
  </sheets>
  <calcPr calcId="145621"/>
</workbook>
</file>

<file path=xl/calcChain.xml><?xml version="1.0" encoding="utf-8"?>
<calcChain xmlns="http://schemas.openxmlformats.org/spreadsheetml/2006/main">
  <c r="K14" i="9" l="1"/>
  <c r="K13" i="9"/>
  <c r="K7" i="9" l="1"/>
  <c r="H6" i="9" l="1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6" i="9"/>
  <c r="K9" i="9" l="1"/>
  <c r="K8" i="9"/>
  <c r="K16" i="9"/>
  <c r="K20" i="9"/>
  <c r="K19" i="9"/>
  <c r="K17" i="9"/>
  <c r="K15" i="9"/>
  <c r="K18" i="9"/>
  <c r="K21" i="9" l="1"/>
  <c r="K10" i="9"/>
  <c r="K23" i="9" l="1"/>
</calcChain>
</file>

<file path=xl/sharedStrings.xml><?xml version="1.0" encoding="utf-8"?>
<sst xmlns="http://schemas.openxmlformats.org/spreadsheetml/2006/main" count="79" uniqueCount="52">
  <si>
    <t>差引残高</t>
    <rPh sb="0" eb="2">
      <t>サシヒキ</t>
    </rPh>
    <rPh sb="2" eb="4">
      <t>ザンダカ</t>
    </rPh>
    <phoneticPr fontId="2"/>
  </si>
  <si>
    <t>コード</t>
    <phoneticPr fontId="2"/>
  </si>
  <si>
    <t>No.</t>
    <phoneticPr fontId="2"/>
  </si>
  <si>
    <t>前月繰越</t>
    <rPh sb="0" eb="2">
      <t>ゼンゲツ</t>
    </rPh>
    <rPh sb="2" eb="4">
      <t>クリコシ</t>
    </rPh>
    <phoneticPr fontId="2"/>
  </si>
  <si>
    <t>コードマスター</t>
    <phoneticPr fontId="2"/>
  </si>
  <si>
    <t>コードNO</t>
    <phoneticPr fontId="2"/>
  </si>
  <si>
    <t>勘定科目</t>
    <rPh sb="0" eb="2">
      <t>カンジョウ</t>
    </rPh>
    <rPh sb="2" eb="4">
      <t>カモク</t>
    </rPh>
    <phoneticPr fontId="2"/>
  </si>
  <si>
    <t>科目名</t>
    <rPh sb="0" eb="3">
      <t>カモクメイ</t>
    </rPh>
    <phoneticPr fontId="2"/>
  </si>
  <si>
    <t>摘　要</t>
    <rPh sb="0" eb="1">
      <t>テキ</t>
    </rPh>
    <rPh sb="2" eb="3">
      <t>ヨウ</t>
    </rPh>
    <phoneticPr fontId="2"/>
  </si>
  <si>
    <t>現金出納帳</t>
    <rPh sb="0" eb="2">
      <t>ゲンキン</t>
    </rPh>
    <rPh sb="2" eb="5">
      <t>スイトウチョウ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</si>
  <si>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</si>
  <si>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事務用品費</t>
    <rPh sb="0" eb="2">
      <t>ジム</t>
    </rPh>
    <rPh sb="2" eb="4">
      <t>ヨウヒン</t>
    </rPh>
    <rPh sb="4" eb="5">
      <t>ヒ</t>
    </rPh>
    <phoneticPr fontId="2"/>
  </si>
  <si>
    <t>雑費</t>
    <rPh sb="0" eb="2">
      <t>ザッピ</t>
    </rPh>
    <phoneticPr fontId="2"/>
  </si>
  <si>
    <t>コードNOは重複しないように設定してください。</t>
    <rPh sb="6" eb="8">
      <t>チョウフク</t>
    </rPh>
    <rPh sb="14" eb="16">
      <t>セッテイ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</si>
  <si>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</si>
  <si>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</si>
  <si>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前期繰越</t>
    <rPh sb="0" eb="2">
      <t>ゼンキ</t>
    </rPh>
    <rPh sb="2" eb="4">
      <t>クリコシ</t>
    </rPh>
    <phoneticPr fontId="2"/>
  </si>
  <si>
    <t>※コードNOと科目名を、セルB5からセルC54に設定したコードマスターに入力してください。</t>
    <rPh sb="7" eb="9">
      <t>カモク</t>
    </rPh>
    <rPh sb="9" eb="10">
      <t>ナ</t>
    </rPh>
    <rPh sb="24" eb="26">
      <t>セッテイ</t>
    </rPh>
    <rPh sb="36" eb="38">
      <t>ニュウリョク</t>
    </rPh>
    <phoneticPr fontId="2"/>
  </si>
  <si>
    <t>部屋代</t>
    <rPh sb="0" eb="3">
      <t>ヘヤダイ</t>
    </rPh>
    <phoneticPr fontId="2"/>
  </si>
  <si>
    <t>円山さん</t>
  </si>
  <si>
    <t>ブンサート先生</t>
  </si>
  <si>
    <t>桑原さん</t>
  </si>
  <si>
    <t>あさぬまさん</t>
  </si>
  <si>
    <t>猿田</t>
  </si>
  <si>
    <t>シティサイ先生</t>
  </si>
  <si>
    <t>川口さん</t>
  </si>
  <si>
    <t>有田さん</t>
  </si>
  <si>
    <t>高畑さん</t>
  </si>
  <si>
    <t>部屋代</t>
  </si>
  <si>
    <t>稲森さん</t>
  </si>
  <si>
    <t>賃料11/11キャンセル代</t>
  </si>
  <si>
    <t>懇親会不足分</t>
  </si>
  <si>
    <t>講師料</t>
  </si>
  <si>
    <t>消耗品費</t>
  </si>
  <si>
    <t>交通費</t>
  </si>
  <si>
    <t>事務用品費</t>
  </si>
  <si>
    <t>雑費</t>
  </si>
  <si>
    <t>会費返金</t>
  </si>
  <si>
    <t>その他</t>
  </si>
  <si>
    <t>会費</t>
    <rPh sb="0" eb="2">
      <t>カイヒ</t>
    </rPh>
    <phoneticPr fontId="2"/>
  </si>
  <si>
    <t>雑収入</t>
    <rPh sb="0" eb="3">
      <t>ザツシュウニュウ</t>
    </rPh>
    <phoneticPr fontId="2"/>
  </si>
  <si>
    <t>支出金額</t>
    <rPh sb="0" eb="2">
      <t>シシュツ</t>
    </rPh>
    <rPh sb="2" eb="4">
      <t>キンガク</t>
    </rPh>
    <phoneticPr fontId="2"/>
  </si>
  <si>
    <t>収入勘定科目</t>
    <rPh sb="0" eb="2">
      <t>シュウニュウ</t>
    </rPh>
    <rPh sb="2" eb="4">
      <t>カンジョウ</t>
    </rPh>
    <rPh sb="4" eb="6">
      <t>カモク</t>
    </rPh>
    <phoneticPr fontId="2"/>
  </si>
  <si>
    <t>合計</t>
    <rPh sb="0" eb="2">
      <t>ゴウケイ</t>
    </rPh>
    <phoneticPr fontId="2"/>
  </si>
  <si>
    <t>支出勘定項目</t>
    <rPh sb="0" eb="2">
      <t>シシュツ</t>
    </rPh>
    <rPh sb="2" eb="4">
      <t>カンジョウ</t>
    </rPh>
    <rPh sb="4" eb="6">
      <t>コウモク</t>
    </rPh>
    <phoneticPr fontId="2"/>
  </si>
  <si>
    <t>講師料</t>
    <rPh sb="0" eb="3">
      <t>コウシリョウ</t>
    </rPh>
    <phoneticPr fontId="2"/>
  </si>
  <si>
    <t>交通費</t>
    <rPh sb="0" eb="2">
      <t>コウツウ</t>
    </rPh>
    <rPh sb="2" eb="3">
      <t>ヒ</t>
    </rPh>
    <phoneticPr fontId="2"/>
  </si>
  <si>
    <t>会費返金</t>
    <rPh sb="0" eb="2">
      <t>カイヒ</t>
    </rPh>
    <rPh sb="2" eb="4">
      <t>ヘンキン</t>
    </rPh>
    <phoneticPr fontId="2"/>
  </si>
  <si>
    <t>残高</t>
    <rPh sb="0" eb="2">
      <t>ザンダカ</t>
    </rPh>
    <phoneticPr fontId="2"/>
  </si>
  <si>
    <t>その他</t>
    <rPh sb="2" eb="3">
      <t>タ</t>
    </rPh>
    <phoneticPr fontId="2"/>
  </si>
  <si>
    <t>2015年２月・３月</t>
    <rPh sb="4" eb="5">
      <t>ネン</t>
    </rPh>
    <rPh sb="6" eb="7">
      <t>ガツ</t>
    </rPh>
    <rPh sb="9" eb="10">
      <t>ガツ</t>
    </rPh>
    <phoneticPr fontId="2"/>
  </si>
  <si>
    <t>収入金額</t>
    <rPh sb="0" eb="2">
      <t>シュウニュウ</t>
    </rPh>
    <rPh sb="2" eb="4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</si>
</sst>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10"/>
      <color indexed="23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10"/>
      </left>
      <right style="double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medium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double">
        <color indexed="10"/>
      </right>
      <top style="thin">
        <color indexed="12"/>
      </top>
      <bottom style="medium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2"/>
      </top>
      <bottom style="medium">
        <color indexed="10"/>
      </bottom>
      <diagonal/>
    </border>
    <border>
      <left/>
      <right style="double">
        <color indexed="10"/>
      </right>
      <top style="thin">
        <color indexed="12"/>
      </top>
      <bottom style="thin">
        <color indexed="12"/>
      </bottom>
      <diagonal/>
    </border>
    <border>
      <left/>
      <right style="double">
        <color indexed="10"/>
      </right>
      <top style="thin">
        <color indexed="12"/>
      </top>
      <bottom style="medium">
        <color indexed="10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medium">
        <color indexed="10"/>
      </bottom>
      <diagonal/>
    </border>
    <border>
      <left style="medium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0"/>
      </left>
      <right style="thin">
        <color indexed="12"/>
      </right>
      <top style="thin">
        <color indexed="12"/>
      </top>
      <bottom style="medium">
        <color indexed="10"/>
      </bottom>
      <diagonal/>
    </border>
    <border>
      <left style="double">
        <color indexed="10"/>
      </left>
      <right style="medium">
        <color indexed="10"/>
      </right>
      <top style="medium">
        <color indexed="10"/>
      </top>
      <bottom style="thin">
        <color indexed="12"/>
      </bottom>
      <diagonal/>
    </border>
    <border>
      <left style="double">
        <color indexed="10"/>
      </left>
      <right style="medium">
        <color indexed="10"/>
      </right>
      <top style="thin">
        <color indexed="12"/>
      </top>
      <bottom style="thin">
        <color indexed="12"/>
      </bottom>
      <diagonal/>
    </border>
    <border>
      <left style="double">
        <color indexed="10"/>
      </left>
      <right/>
      <top style="medium">
        <color indexed="10"/>
      </top>
      <bottom style="thin">
        <color indexed="12"/>
      </bottom>
      <diagonal/>
    </border>
    <border>
      <left/>
      <right/>
      <top style="medium">
        <color indexed="10"/>
      </top>
      <bottom style="thin">
        <color indexed="12"/>
      </bottom>
      <diagonal/>
    </border>
    <border>
      <left/>
      <right style="double">
        <color indexed="10"/>
      </right>
      <top style="medium">
        <color indexed="10"/>
      </top>
      <bottom style="thin">
        <color indexed="12"/>
      </bottom>
      <diagonal/>
    </border>
    <border>
      <left style="double">
        <color indexed="10"/>
      </left>
      <right/>
      <top style="thin">
        <color indexed="12"/>
      </top>
      <bottom style="thin">
        <color indexed="12"/>
      </bottom>
      <diagonal/>
    </border>
    <border>
      <left style="double">
        <color indexed="10"/>
      </left>
      <right/>
      <top style="thin">
        <color indexed="12"/>
      </top>
      <bottom style="medium">
        <color indexed="10"/>
      </bottom>
      <diagonal/>
    </border>
    <border>
      <left style="medium">
        <color indexed="10"/>
      </left>
      <right style="thin">
        <color indexed="12"/>
      </right>
      <top style="medium">
        <color indexed="10"/>
      </top>
      <bottom style="thin">
        <color indexed="12"/>
      </bottom>
      <diagonal/>
    </border>
    <border>
      <left style="double">
        <color indexed="10"/>
      </left>
      <right style="double">
        <color indexed="10"/>
      </right>
      <top style="medium">
        <color indexed="10"/>
      </top>
      <bottom style="thin">
        <color indexed="12"/>
      </bottom>
      <diagonal/>
    </border>
    <border>
      <left style="double">
        <color indexed="10"/>
      </left>
      <right style="double">
        <color indexed="10"/>
      </right>
      <top style="thin">
        <color indexed="12"/>
      </top>
      <bottom style="thin">
        <color indexed="12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9">
    <xf numFmtId="0" fontId="0" fillId="0" borderId="0" xfId="0"/>
    <xf numFmtId="0" fontId="1" fillId="0" borderId="0" xfId="2">
      <alignment vertical="center"/>
    </xf>
    <xf numFmtId="0" fontId="1" fillId="2" borderId="1" xfId="2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/>
    </xf>
    <xf numFmtId="0" fontId="1" fillId="0" borderId="1" xfId="2" applyBorder="1">
      <alignment vertical="center"/>
    </xf>
    <xf numFmtId="0" fontId="1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0" xfId="2" applyFont="1">
      <alignment vertical="center"/>
    </xf>
    <xf numFmtId="0" fontId="0" fillId="0" borderId="2" xfId="0" applyBorder="1" applyAlignme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6" fillId="0" borderId="12" xfId="0" applyNumberFormat="1" applyFont="1" applyBorder="1" applyProtection="1"/>
    <xf numFmtId="0" fontId="6" fillId="0" borderId="8" xfId="0" applyNumberFormat="1" applyFont="1" applyBorder="1" applyProtection="1">
      <protection locked="0"/>
    </xf>
    <xf numFmtId="0" fontId="6" fillId="3" borderId="10" xfId="0" applyFont="1" applyFill="1" applyBorder="1" applyProtection="1">
      <protection locked="0"/>
    </xf>
    <xf numFmtId="0" fontId="6" fillId="0" borderId="8" xfId="0" applyFont="1" applyBorder="1" applyProtection="1"/>
    <xf numFmtId="0" fontId="6" fillId="0" borderId="19" xfId="1" applyNumberFormat="1" applyFont="1" applyBorder="1" applyAlignment="1" applyProtection="1">
      <protection locked="0"/>
    </xf>
    <xf numFmtId="38" fontId="6" fillId="0" borderId="19" xfId="1" applyFont="1" applyBorder="1" applyAlignment="1" applyProtection="1">
      <protection locked="0"/>
    </xf>
    <xf numFmtId="38" fontId="6" fillId="0" borderId="4" xfId="1" applyFont="1" applyBorder="1" applyAlignment="1" applyProtection="1">
      <protection locked="0"/>
    </xf>
    <xf numFmtId="38" fontId="6" fillId="0" borderId="5" xfId="1" applyFont="1" applyBorder="1" applyAlignment="1" applyProtection="1"/>
    <xf numFmtId="0" fontId="6" fillId="0" borderId="13" xfId="0" applyNumberFormat="1" applyFont="1" applyBorder="1" applyProtection="1"/>
    <xf numFmtId="0" fontId="6" fillId="0" borderId="9" xfId="0" applyNumberFormat="1" applyFont="1" applyBorder="1" applyProtection="1">
      <protection locked="0"/>
    </xf>
    <xf numFmtId="0" fontId="6" fillId="3" borderId="11" xfId="0" applyFont="1" applyFill="1" applyBorder="1" applyProtection="1">
      <protection locked="0"/>
    </xf>
    <xf numFmtId="0" fontId="6" fillId="0" borderId="9" xfId="0" applyFont="1" applyBorder="1" applyProtection="1"/>
    <xf numFmtId="0" fontId="6" fillId="0" borderId="20" xfId="1" applyNumberFormat="1" applyFont="1" applyBorder="1" applyAlignment="1" applyProtection="1">
      <protection locked="0"/>
    </xf>
    <xf numFmtId="38" fontId="6" fillId="0" borderId="20" xfId="1" applyFont="1" applyBorder="1" applyAlignment="1" applyProtection="1">
      <protection locked="0"/>
    </xf>
    <xf numFmtId="38" fontId="6" fillId="0" borderId="6" xfId="1" applyFont="1" applyBorder="1" applyAlignment="1" applyProtection="1">
      <protection locked="0"/>
    </xf>
    <xf numFmtId="38" fontId="6" fillId="0" borderId="7" xfId="1" applyFont="1" applyBorder="1" applyAlignment="1" applyProtection="1"/>
    <xf numFmtId="0" fontId="7" fillId="0" borderId="10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8" fillId="0" borderId="24" xfId="0" applyFont="1" applyBorder="1" applyProtection="1">
      <protection locked="0"/>
    </xf>
    <xf numFmtId="38" fontId="8" fillId="0" borderId="24" xfId="1" applyFont="1" applyBorder="1" applyProtection="1">
      <protection locked="0"/>
    </xf>
    <xf numFmtId="38" fontId="8" fillId="0" borderId="24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quotePrefix="1" applyFont="1" applyProtection="1">
      <protection locked="0"/>
    </xf>
    <xf numFmtId="0" fontId="8" fillId="0" borderId="0" xfId="0" applyFont="1" applyBorder="1" applyProtection="1">
      <protection locked="0"/>
    </xf>
    <xf numFmtId="38" fontId="8" fillId="0" borderId="0" xfId="1" applyFont="1" applyBorder="1" applyProtection="1">
      <protection locked="0"/>
    </xf>
    <xf numFmtId="38" fontId="8" fillId="0" borderId="0" xfId="0" applyNumberFormat="1" applyFont="1" applyBorder="1" applyProtection="1">
      <protection locked="0"/>
    </xf>
    <xf numFmtId="0" fontId="0" fillId="0" borderId="0" xfId="0" applyBorder="1" applyProtection="1"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8" xfId="0" applyNumberFormat="1" applyFont="1" applyBorder="1" applyAlignment="1" applyProtection="1">
      <alignment horizontal="center" vertical="center"/>
      <protection locked="0"/>
    </xf>
    <xf numFmtId="0" fontId="6" fillId="0" borderId="8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時間割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</xdr:colOff>
      <xdr:row>25</xdr:row>
      <xdr:rowOff>182880</xdr:rowOff>
    </xdr:from>
    <xdr:to>
      <xdr:col>15</xdr:col>
      <xdr:colOff>243840</xdr:colOff>
      <xdr:row>39</xdr:row>
      <xdr:rowOff>30480</xdr:rowOff>
    </xdr:to>
    <xdr:sp macro="" textlink="">
      <xdr:nvSpPr>
        <xdr:cNvPr id="2" name="テキスト ボックス 1"/>
        <xdr:cNvSpPr txBox="1"/>
      </xdr:nvSpPr>
      <xdr:spPr>
        <a:xfrm>
          <a:off x="6179820" y="5692140"/>
          <a:ext cx="4503420" cy="304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+mn-ea"/>
              <a:ea typeface="+mn-ea"/>
            </a:rPr>
            <a:t>②</a:t>
          </a:r>
          <a:r>
            <a:rPr kumimoji="1" lang="ja-JP" altLang="en-US" sz="1400">
              <a:latin typeface="+mn-ea"/>
              <a:ea typeface="+mn-ea"/>
            </a:rPr>
            <a:t>イフ　：　条件に応じて処理を切り替える</a:t>
          </a:r>
          <a:endParaRPr kumimoji="1" lang="en-US" altLang="ja-JP" sz="1400">
            <a:latin typeface="+mn-ea"/>
            <a:ea typeface="+mn-ea"/>
          </a:endParaRPr>
        </a:p>
        <a:p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＝ＩＦ（論理式，真の場合，偽りの場合）</a:t>
          </a:r>
          <a:r>
            <a:rPr lang="ja-JP" altLang="en-US" sz="1400">
              <a:latin typeface="+mn-ea"/>
              <a:ea typeface="+mn-ea"/>
            </a:rPr>
            <a:t> </a:t>
          </a:r>
          <a:endParaRPr lang="en-US" altLang="ja-JP" sz="1400">
            <a:latin typeface="+mn-ea"/>
            <a:ea typeface="+mn-ea"/>
          </a:endParaRPr>
        </a:p>
        <a:p>
          <a:endParaRPr lang="en-US" altLang="ja-JP" sz="1400" b="0" i="0" u="none" strike="noStrike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③アンド　：　すべての条件を満たす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400">
              <a:latin typeface="+mn-ea"/>
              <a:ea typeface="+mn-ea"/>
            </a:rPr>
            <a:t> 　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＝ＩＦ（論理式１，論理式２，・・・・）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lang="en-US" altLang="ja-JP" sz="1400" b="0" i="0" u="none" strike="noStrike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400">
              <a:latin typeface="+mn-ea"/>
              <a:ea typeface="+mn-ea"/>
            </a:rPr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「Ｈ６セル」の数式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400">
              <a:latin typeface="+mn-ea"/>
              <a:ea typeface="+mn-ea"/>
            </a:rPr>
            <a:t>　 ＝ＩＦ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（ＡＮＤ（Ｆ６＝””，Ｇ６＝””），””，Ｆ６－Ｇ６）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lang="en-US" altLang="ja-JP" sz="1400" b="0" i="0" u="none" strike="noStrike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en-US" altLang="ja-JP" sz="1400">
              <a:latin typeface="+mn-ea"/>
              <a:ea typeface="+mn-ea"/>
            </a:rPr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「Ｈ７セル」の数式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 ＝ＩＦ（ＡＮＤ（Ｆ７＝””，Ｇ７＝””），””，Ｈ６＋Ｆ７－Ｇ７）</a:t>
          </a:r>
          <a:r>
            <a:rPr lang="en-US" altLang="ja-JP" sz="1400">
              <a:latin typeface="+mn-ea"/>
              <a:ea typeface="+mn-ea"/>
            </a:rPr>
            <a:t> </a:t>
          </a:r>
          <a:r>
            <a:rPr lang="ja-JP" altLang="en-US" sz="1400">
              <a:latin typeface="+mn-ea"/>
              <a:ea typeface="+mn-ea"/>
            </a:rPr>
            <a:t> </a:t>
          </a:r>
          <a:endParaRPr kumimoji="1" lang="ja-JP" altLang="en-US" sz="1400"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91440</xdr:colOff>
      <xdr:row>5</xdr:row>
      <xdr:rowOff>99060</xdr:rowOff>
    </xdr:from>
    <xdr:to>
      <xdr:col>16</xdr:col>
      <xdr:colOff>525780</xdr:colOff>
      <xdr:row>16</xdr:row>
      <xdr:rowOff>68580</xdr:rowOff>
    </xdr:to>
    <xdr:sp macro="" textlink="">
      <xdr:nvSpPr>
        <xdr:cNvPr id="3" name="テキスト ボックス 2"/>
        <xdr:cNvSpPr txBox="1"/>
      </xdr:nvSpPr>
      <xdr:spPr>
        <a:xfrm>
          <a:off x="8061960" y="1036320"/>
          <a:ext cx="3520440" cy="2484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+mn-ea"/>
              <a:ea typeface="+mn-ea"/>
            </a:rPr>
            <a:t>①サムイフ　：　条件に合うデータを合計する</a:t>
          </a:r>
          <a:endParaRPr kumimoji="1" lang="en-US" altLang="ja-JP" sz="1400">
            <a:latin typeface="+mn-ea"/>
            <a:ea typeface="+mn-ea"/>
          </a:endParaRPr>
        </a:p>
        <a:p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＝ＳＵＭＩＦ（範囲，検索条件，合計範囲）</a:t>
          </a:r>
          <a:r>
            <a:rPr lang="ja-JP" altLang="en-US" sz="1400">
              <a:latin typeface="+mn-ea"/>
              <a:ea typeface="+mn-ea"/>
            </a:rPr>
            <a:t> </a:t>
          </a:r>
          <a:endParaRPr lang="en-US" altLang="ja-JP" sz="1400">
            <a:latin typeface="+mn-ea"/>
            <a:ea typeface="+mn-ea"/>
          </a:endParaRPr>
        </a:p>
        <a:p>
          <a:endParaRPr lang="en-US" altLang="ja-JP" sz="1400" b="0" i="0" u="none" strike="noStrike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400">
              <a:latin typeface="+mn-ea"/>
              <a:ea typeface="+mn-ea"/>
            </a:rPr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「Ｋ８セル」の数式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400">
              <a:latin typeface="+mn-ea"/>
              <a:ea typeface="+mn-ea"/>
            </a:rPr>
            <a:t>　 ＝ＳＵＭＩＦ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（Ｄ６：Ｄ４３，Ｊ８，Ｆ６：Ｆ４３）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lang="en-US" altLang="ja-JP" sz="1400" b="0" i="0" u="none" strike="noStrike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en-US" altLang="ja-JP" sz="1400">
              <a:latin typeface="+mn-ea"/>
              <a:ea typeface="+mn-ea"/>
            </a:rPr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「Ｋ１３セル」の数式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＝ＳＵＭＩＦ（Ｄ６：Ｄ４３，Ｊ１３，Ｇ６：Ｇ４３）</a:t>
          </a:r>
          <a:r>
            <a:rPr lang="en-US" altLang="ja-JP" sz="1400">
              <a:latin typeface="+mn-ea"/>
              <a:ea typeface="+mn-ea"/>
            </a:rPr>
            <a:t> </a:t>
          </a:r>
          <a:r>
            <a:rPr lang="ja-JP" altLang="en-US" sz="1400">
              <a:latin typeface="+mn-ea"/>
              <a:ea typeface="+mn-ea"/>
            </a:rPr>
            <a:t> </a:t>
          </a:r>
          <a:endParaRPr kumimoji="1" lang="ja-JP" altLang="en-US" sz="14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S43"/>
  <sheetViews>
    <sheetView tabSelected="1" zoomScaleNormal="100" workbookViewId="0">
      <pane ySplit="5" topLeftCell="A6" activePane="bottomLeft" state="frozen"/>
      <selection activeCell="E2" sqref="E2"/>
      <selection pane="bottomLeft"/>
    </sheetView>
  </sheetViews>
  <sheetFormatPr defaultColWidth="9" defaultRowHeight="13.2"/>
  <cols>
    <col min="1" max="2" width="3.6640625" style="11" customWidth="1"/>
    <col min="3" max="3" width="5.6640625" style="11" customWidth="1"/>
    <col min="4" max="4" width="12.6640625" style="11" customWidth="1"/>
    <col min="5" max="5" width="27.88671875" style="11" customWidth="1"/>
    <col min="6" max="7" width="11.109375" style="11" customWidth="1"/>
    <col min="8" max="8" width="11.44140625" style="11" customWidth="1"/>
    <col min="9" max="9" width="2.6640625" style="11" customWidth="1"/>
    <col min="10" max="10" width="16.6640625" style="11" customWidth="1"/>
    <col min="11" max="11" width="9.6640625" style="11" bestFit="1" customWidth="1"/>
    <col min="12" max="12" width="9" style="11" customWidth="1"/>
    <col min="13" max="17" width="9" style="11"/>
    <col min="18" max="18" width="14.77734375" style="11" customWidth="1"/>
    <col min="19" max="16384" width="9" style="11"/>
  </cols>
  <sheetData>
    <row r="1" spans="1:19">
      <c r="A1" s="10" t="s">
        <v>2</v>
      </c>
      <c r="B1" s="54">
        <v>1</v>
      </c>
      <c r="C1" s="54"/>
    </row>
    <row r="2" spans="1:19" ht="16.8" thickBot="1">
      <c r="A2" s="12"/>
      <c r="B2" s="12"/>
      <c r="C2" s="12"/>
      <c r="D2" s="13"/>
      <c r="E2" s="14" t="s">
        <v>50</v>
      </c>
      <c r="F2" s="57" t="s">
        <v>9</v>
      </c>
      <c r="G2" s="57"/>
      <c r="H2" s="12"/>
      <c r="J2" s="38"/>
      <c r="K2" s="38"/>
      <c r="L2" s="38"/>
      <c r="M2" s="38"/>
    </row>
    <row r="3" spans="1:19" ht="17.399999999999999" thickTop="1" thickBot="1">
      <c r="J3" s="39"/>
      <c r="K3" s="38"/>
      <c r="L3" s="38"/>
      <c r="M3" s="38"/>
    </row>
    <row r="4" spans="1:19">
      <c r="A4" s="50" t="s">
        <v>14</v>
      </c>
      <c r="B4" s="52" t="s">
        <v>15</v>
      </c>
      <c r="C4" s="48" t="s">
        <v>6</v>
      </c>
      <c r="D4" s="49"/>
      <c r="E4" s="46" t="s">
        <v>8</v>
      </c>
      <c r="F4" s="46" t="s">
        <v>51</v>
      </c>
      <c r="G4" s="55" t="s">
        <v>41</v>
      </c>
      <c r="H4" s="44" t="s">
        <v>0</v>
      </c>
    </row>
    <row r="5" spans="1:19">
      <c r="A5" s="51"/>
      <c r="B5" s="53"/>
      <c r="C5" s="32" t="s">
        <v>1</v>
      </c>
      <c r="D5" s="33" t="s">
        <v>7</v>
      </c>
      <c r="E5" s="47"/>
      <c r="F5" s="47"/>
      <c r="G5" s="56"/>
      <c r="H5" s="45"/>
    </row>
    <row r="6" spans="1:19" ht="18" customHeight="1">
      <c r="A6" s="16">
        <v>2</v>
      </c>
      <c r="B6" s="17">
        <v>1</v>
      </c>
      <c r="C6" s="18">
        <v>2</v>
      </c>
      <c r="D6" s="19" t="str">
        <f>IF(C6="","",IF(ISNA(VLOOKUP(C6,科目一覧!$B$5:$C$54,2,FALSE)),"未登録",VLOOKUP(C6,科目一覧!$B$5:$C$54,2,FALSE)))</f>
        <v>前月繰越</v>
      </c>
      <c r="E6" s="20"/>
      <c r="F6" s="21">
        <v>1000</v>
      </c>
      <c r="G6" s="22"/>
      <c r="H6" s="23">
        <f>IF(AND(F6="",G6=""),"",F6-G6)</f>
        <v>1000</v>
      </c>
      <c r="J6" s="34" t="s">
        <v>42</v>
      </c>
      <c r="K6" s="34"/>
      <c r="R6" s="40"/>
      <c r="S6" s="40"/>
    </row>
    <row r="7" spans="1:19" ht="18" customHeight="1">
      <c r="A7" s="16"/>
      <c r="B7" s="17">
        <v>9</v>
      </c>
      <c r="C7" s="18">
        <v>3</v>
      </c>
      <c r="D7" s="19" t="str">
        <f>IF(C7="","",IF(ISNA(VLOOKUP(C7,科目一覧!$B$5:$C$54,2,FALSE)),"未登録",VLOOKUP(C7,科目一覧!$B$5:$C$54,2,FALSE)))</f>
        <v>会費</v>
      </c>
      <c r="E7" s="20" t="s">
        <v>19</v>
      </c>
      <c r="F7" s="21">
        <v>15000</v>
      </c>
      <c r="G7" s="22"/>
      <c r="H7" s="23">
        <f t="shared" ref="H7:H43" si="0">IF(AND(F7="",G7=""),"",H6+F7-G7)</f>
        <v>16000</v>
      </c>
      <c r="J7" s="35" t="s">
        <v>3</v>
      </c>
      <c r="K7" s="36">
        <f>SUMIF($D$6:$D$43,J7,$F$6:$F$43)</f>
        <v>1000</v>
      </c>
      <c r="M7" s="39"/>
      <c r="R7" s="40"/>
      <c r="S7" s="41"/>
    </row>
    <row r="8" spans="1:19" ht="18" customHeight="1">
      <c r="A8" s="16"/>
      <c r="B8" s="17">
        <v>9</v>
      </c>
      <c r="C8" s="18">
        <v>5</v>
      </c>
      <c r="D8" s="19" t="str">
        <f>IF(C8="","",IF(ISNA(VLOOKUP(C8,科目一覧!$B$5:$C$54,2,FALSE)),"未登録",VLOOKUP(C8,科目一覧!$B$5:$C$54,2,FALSE)))</f>
        <v>講師料</v>
      </c>
      <c r="E8" s="20" t="s">
        <v>20</v>
      </c>
      <c r="F8" s="21"/>
      <c r="G8" s="22">
        <v>5000</v>
      </c>
      <c r="H8" s="23">
        <f t="shared" si="0"/>
        <v>11000</v>
      </c>
      <c r="J8" s="35" t="s">
        <v>39</v>
      </c>
      <c r="K8" s="36">
        <f>SUMIF($D$6:$D$43,J8,$F$6:$F$43)</f>
        <v>94800</v>
      </c>
      <c r="M8" s="39"/>
      <c r="R8" s="40"/>
      <c r="S8" s="41"/>
    </row>
    <row r="9" spans="1:19" ht="18" customHeight="1">
      <c r="A9" s="16"/>
      <c r="B9" s="17">
        <v>9</v>
      </c>
      <c r="C9" s="18">
        <v>7</v>
      </c>
      <c r="D9" s="19" t="str">
        <f>IF(C9="","",IF(ISNA(VLOOKUP(C9,科目一覧!$B$5:$C$54,2,FALSE)),"未登録",VLOOKUP(C9,科目一覧!$B$5:$C$54,2,FALSE)))</f>
        <v>交通費</v>
      </c>
      <c r="E9" s="20" t="s">
        <v>20</v>
      </c>
      <c r="F9" s="21"/>
      <c r="G9" s="22">
        <v>2000</v>
      </c>
      <c r="H9" s="23">
        <f t="shared" si="0"/>
        <v>9000</v>
      </c>
      <c r="J9" s="35" t="s">
        <v>40</v>
      </c>
      <c r="K9" s="36">
        <f>SUMIF($D$6:$D$43,J9,$F$6:$F$43)</f>
        <v>750</v>
      </c>
      <c r="R9" s="40"/>
      <c r="S9" s="41"/>
    </row>
    <row r="10" spans="1:19" ht="18" customHeight="1">
      <c r="A10" s="16"/>
      <c r="B10" s="17">
        <v>9</v>
      </c>
      <c r="C10" s="18">
        <v>3</v>
      </c>
      <c r="D10" s="19" t="str">
        <f>IF(C10="","",IF(ISNA(VLOOKUP(C10,科目一覧!$B$5:$C$54,2,FALSE)),"未登録",VLOOKUP(C10,科目一覧!$B$5:$C$54,2,FALSE)))</f>
        <v>会費</v>
      </c>
      <c r="E10" s="20" t="s">
        <v>21</v>
      </c>
      <c r="F10" s="21">
        <v>15000</v>
      </c>
      <c r="G10" s="22"/>
      <c r="H10" s="23">
        <f t="shared" si="0"/>
        <v>24000</v>
      </c>
      <c r="J10" s="35" t="s">
        <v>43</v>
      </c>
      <c r="K10" s="37">
        <f>SUM(K7:K9)</f>
        <v>96550</v>
      </c>
      <c r="R10" s="40"/>
      <c r="S10" s="42"/>
    </row>
    <row r="11" spans="1:19" ht="18" customHeight="1">
      <c r="A11" s="16"/>
      <c r="B11" s="17">
        <v>9</v>
      </c>
      <c r="C11" s="18">
        <v>3</v>
      </c>
      <c r="D11" s="19" t="str">
        <f>IF(C11="","",IF(ISNA(VLOOKUP(C11,科目一覧!$B$5:$C$54,2,FALSE)),"未登録",VLOOKUP(C11,科目一覧!$B$5:$C$54,2,FALSE)))</f>
        <v>会費</v>
      </c>
      <c r="E11" s="20" t="s">
        <v>22</v>
      </c>
      <c r="F11" s="21">
        <v>1800</v>
      </c>
      <c r="G11" s="22"/>
      <c r="H11" s="23">
        <f t="shared" si="0"/>
        <v>25800</v>
      </c>
      <c r="J11" s="34"/>
      <c r="K11" s="34"/>
      <c r="R11" s="40"/>
      <c r="S11" s="40"/>
    </row>
    <row r="12" spans="1:19" ht="18" customHeight="1">
      <c r="A12" s="16"/>
      <c r="B12" s="17">
        <v>9</v>
      </c>
      <c r="C12" s="18">
        <v>3</v>
      </c>
      <c r="D12" s="19" t="str">
        <f>IF(C12="","",IF(ISNA(VLOOKUP(C12,科目一覧!$B$5:$C$54,2,FALSE)),"未登録",VLOOKUP(C12,科目一覧!$B$5:$C$54,2,FALSE)))</f>
        <v>会費</v>
      </c>
      <c r="E12" s="20" t="s">
        <v>23</v>
      </c>
      <c r="F12" s="21">
        <v>15000</v>
      </c>
      <c r="G12" s="22"/>
      <c r="H12" s="23">
        <f t="shared" si="0"/>
        <v>40800</v>
      </c>
      <c r="J12" s="34" t="s">
        <v>44</v>
      </c>
      <c r="K12" s="34"/>
      <c r="M12" s="39"/>
      <c r="R12" s="40"/>
      <c r="S12" s="40"/>
    </row>
    <row r="13" spans="1:19" ht="18" customHeight="1">
      <c r="A13" s="16"/>
      <c r="B13" s="17">
        <v>16</v>
      </c>
      <c r="C13" s="18">
        <v>5</v>
      </c>
      <c r="D13" s="19" t="str">
        <f>IF(C13="","",IF(ISNA(VLOOKUP(C13,科目一覧!$B$5:$C$54,2,FALSE)),"未登録",VLOOKUP(C13,科目一覧!$B$5:$C$54,2,FALSE)))</f>
        <v>講師料</v>
      </c>
      <c r="E13" s="20" t="s">
        <v>24</v>
      </c>
      <c r="F13" s="21"/>
      <c r="G13" s="22">
        <v>5000</v>
      </c>
      <c r="H13" s="23">
        <f t="shared" si="0"/>
        <v>35800</v>
      </c>
      <c r="J13" s="35" t="s">
        <v>45</v>
      </c>
      <c r="K13" s="36">
        <f>SUMIF(D6:D43,J13,G6:G43)</f>
        <v>50000</v>
      </c>
      <c r="M13" s="39"/>
      <c r="R13" s="40"/>
      <c r="S13" s="41"/>
    </row>
    <row r="14" spans="1:19" ht="18" customHeight="1">
      <c r="A14" s="16"/>
      <c r="B14" s="17">
        <v>16</v>
      </c>
      <c r="C14" s="18">
        <v>3</v>
      </c>
      <c r="D14" s="19" t="str">
        <f>IF(C14="","",IF(ISNA(VLOOKUP(C14,科目一覧!$B$5:$C$54,2,FALSE)),"未登録",VLOOKUP(C14,科目一覧!$B$5:$C$54,2,FALSE)))</f>
        <v>会費</v>
      </c>
      <c r="E14" s="20" t="s">
        <v>25</v>
      </c>
      <c r="F14" s="21">
        <v>15000</v>
      </c>
      <c r="G14" s="22"/>
      <c r="H14" s="23">
        <f t="shared" si="0"/>
        <v>50800</v>
      </c>
      <c r="J14" s="35" t="s">
        <v>10</v>
      </c>
      <c r="K14" s="36">
        <f>SUMIF($D$6:$D$43,J14,$G$6:$G$43)</f>
        <v>0</v>
      </c>
      <c r="R14" s="40"/>
      <c r="S14" s="41"/>
    </row>
    <row r="15" spans="1:19" ht="18" customHeight="1">
      <c r="A15" s="16"/>
      <c r="B15" s="17">
        <v>16</v>
      </c>
      <c r="C15" s="18">
        <v>3</v>
      </c>
      <c r="D15" s="19" t="str">
        <f>IF(C15="","",IF(ISNA(VLOOKUP(C15,科目一覧!$B$5:$C$54,2,FALSE)),"未登録",VLOOKUP(C15,科目一覧!$B$5:$C$54,2,FALSE)))</f>
        <v>会費</v>
      </c>
      <c r="E15" s="20" t="s">
        <v>22</v>
      </c>
      <c r="F15" s="21">
        <v>1800</v>
      </c>
      <c r="G15" s="22"/>
      <c r="H15" s="23">
        <f t="shared" si="0"/>
        <v>52600</v>
      </c>
      <c r="J15" s="35" t="s">
        <v>46</v>
      </c>
      <c r="K15" s="36">
        <f t="shared" ref="K15:K20" si="1">SUMIF($D$6:$D$43,J15,$G$6:$G$43)</f>
        <v>15500</v>
      </c>
      <c r="R15" s="40"/>
      <c r="S15" s="41"/>
    </row>
    <row r="16" spans="1:19" ht="18" customHeight="1">
      <c r="A16" s="16"/>
      <c r="B16" s="17">
        <v>17</v>
      </c>
      <c r="C16" s="18">
        <v>5</v>
      </c>
      <c r="D16" s="19" t="str">
        <f>IF(C16="","",IF(ISNA(VLOOKUP(C16,科目一覧!$B$5:$C$54,2,FALSE)),"未登録",VLOOKUP(C16,科目一覧!$B$5:$C$54,2,FALSE)))</f>
        <v>講師料</v>
      </c>
      <c r="E16" s="20" t="s">
        <v>24</v>
      </c>
      <c r="F16" s="21"/>
      <c r="G16" s="22">
        <v>5000</v>
      </c>
      <c r="H16" s="23">
        <f t="shared" si="0"/>
        <v>47600</v>
      </c>
      <c r="J16" s="35" t="s">
        <v>11</v>
      </c>
      <c r="K16" s="36">
        <f t="shared" si="1"/>
        <v>0</v>
      </c>
      <c r="R16" s="40"/>
      <c r="S16" s="41"/>
    </row>
    <row r="17" spans="1:19" ht="18" customHeight="1">
      <c r="A17" s="16"/>
      <c r="B17" s="17">
        <v>18</v>
      </c>
      <c r="C17" s="18">
        <v>5</v>
      </c>
      <c r="D17" s="19" t="str">
        <f>IF(C17="","",IF(ISNA(VLOOKUP(C17,科目一覧!$B$5:$C$54,2,FALSE)),"未登録",VLOOKUP(C17,科目一覧!$B$5:$C$54,2,FALSE)))</f>
        <v>講師料</v>
      </c>
      <c r="E17" s="20" t="s">
        <v>24</v>
      </c>
      <c r="F17" s="21"/>
      <c r="G17" s="22">
        <v>5000</v>
      </c>
      <c r="H17" s="23">
        <f t="shared" si="0"/>
        <v>42600</v>
      </c>
      <c r="J17" s="35" t="s">
        <v>12</v>
      </c>
      <c r="K17" s="36">
        <f t="shared" si="1"/>
        <v>0</v>
      </c>
      <c r="R17" s="40"/>
      <c r="S17" s="41"/>
    </row>
    <row r="18" spans="1:19" ht="18" customHeight="1">
      <c r="A18" s="16"/>
      <c r="B18" s="17">
        <v>18</v>
      </c>
      <c r="C18" s="18">
        <v>7</v>
      </c>
      <c r="D18" s="19" t="str">
        <f>IF(C18="","",IF(ISNA(VLOOKUP(C18,科目一覧!$B$5:$C$54,2,FALSE)),"未登録",VLOOKUP(C18,科目一覧!$B$5:$C$54,2,FALSE)))</f>
        <v>交通費</v>
      </c>
      <c r="E18" s="20" t="s">
        <v>24</v>
      </c>
      <c r="F18" s="21"/>
      <c r="G18" s="22">
        <v>4500</v>
      </c>
      <c r="H18" s="23">
        <f t="shared" si="0"/>
        <v>38100</v>
      </c>
      <c r="J18" s="35" t="s">
        <v>18</v>
      </c>
      <c r="K18" s="36">
        <f t="shared" si="1"/>
        <v>9800</v>
      </c>
      <c r="R18" s="40"/>
      <c r="S18" s="41"/>
    </row>
    <row r="19" spans="1:19" ht="18" customHeight="1">
      <c r="A19" s="16"/>
      <c r="B19" s="17">
        <v>18</v>
      </c>
      <c r="C19" s="18">
        <v>3</v>
      </c>
      <c r="D19" s="19" t="str">
        <f>IF(C19="","",IF(ISNA(VLOOKUP(C19,科目一覧!$B$5:$C$54,2,FALSE)),"未登録",VLOOKUP(C19,科目一覧!$B$5:$C$54,2,FALSE)))</f>
        <v>会費</v>
      </c>
      <c r="E19" s="20" t="s">
        <v>26</v>
      </c>
      <c r="F19" s="21">
        <v>1800</v>
      </c>
      <c r="G19" s="22"/>
      <c r="H19" s="23">
        <f t="shared" si="0"/>
        <v>39900</v>
      </c>
      <c r="J19" s="35" t="s">
        <v>47</v>
      </c>
      <c r="K19" s="36">
        <f t="shared" si="1"/>
        <v>0</v>
      </c>
      <c r="R19" s="40"/>
      <c r="S19" s="41"/>
    </row>
    <row r="20" spans="1:19" ht="18" customHeight="1">
      <c r="A20" s="16"/>
      <c r="B20" s="17">
        <v>19</v>
      </c>
      <c r="C20" s="18">
        <v>3</v>
      </c>
      <c r="D20" s="19" t="str">
        <f>IF(C20="","",IF(ISNA(VLOOKUP(C20,科目一覧!$B$5:$C$54,2,FALSE)),"未登録",VLOOKUP(C20,科目一覧!$B$5:$C$54,2,FALSE)))</f>
        <v>会費</v>
      </c>
      <c r="E20" s="20" t="s">
        <v>27</v>
      </c>
      <c r="F20" s="21">
        <v>15000</v>
      </c>
      <c r="G20" s="22"/>
      <c r="H20" s="23">
        <f t="shared" si="0"/>
        <v>54900</v>
      </c>
      <c r="J20" s="35" t="s">
        <v>49</v>
      </c>
      <c r="K20" s="36">
        <f t="shared" si="1"/>
        <v>3365</v>
      </c>
      <c r="R20" s="40"/>
      <c r="S20" s="41"/>
    </row>
    <row r="21" spans="1:19" ht="18" customHeight="1">
      <c r="A21" s="16"/>
      <c r="B21" s="17">
        <v>19</v>
      </c>
      <c r="C21" s="18">
        <v>3</v>
      </c>
      <c r="D21" s="19" t="str">
        <f>IF(C21="","",IF(ISNA(VLOOKUP(C21,科目一覧!$B$5:$C$54,2,FALSE)),"未登録",VLOOKUP(C21,科目一覧!$B$5:$C$54,2,FALSE)))</f>
        <v>会費</v>
      </c>
      <c r="E21" s="20" t="s">
        <v>26</v>
      </c>
      <c r="F21" s="21">
        <v>1800</v>
      </c>
      <c r="G21" s="22"/>
      <c r="H21" s="23">
        <f t="shared" si="0"/>
        <v>56700</v>
      </c>
      <c r="J21" s="35" t="s">
        <v>43</v>
      </c>
      <c r="K21" s="37">
        <f>SUM(K13:K20)</f>
        <v>78665</v>
      </c>
      <c r="R21" s="40"/>
      <c r="S21" s="42"/>
    </row>
    <row r="22" spans="1:19" ht="18" customHeight="1">
      <c r="A22" s="16"/>
      <c r="B22" s="17">
        <v>19</v>
      </c>
      <c r="C22" s="18">
        <v>3</v>
      </c>
      <c r="D22" s="19" t="str">
        <f>IF(C22="","",IF(ISNA(VLOOKUP(C22,科目一覧!$B$5:$C$54,2,FALSE)),"未登録",VLOOKUP(C22,科目一覧!$B$5:$C$54,2,FALSE)))</f>
        <v>会費</v>
      </c>
      <c r="E22" s="20" t="s">
        <v>22</v>
      </c>
      <c r="F22" s="21">
        <v>1800</v>
      </c>
      <c r="G22" s="22"/>
      <c r="H22" s="23">
        <f t="shared" si="0"/>
        <v>58500</v>
      </c>
      <c r="J22" s="34"/>
      <c r="K22" s="34"/>
      <c r="R22" s="40"/>
      <c r="S22" s="40"/>
    </row>
    <row r="23" spans="1:19" ht="18" customHeight="1">
      <c r="A23" s="16"/>
      <c r="B23" s="17">
        <v>20</v>
      </c>
      <c r="C23" s="18">
        <v>5</v>
      </c>
      <c r="D23" s="19" t="str">
        <f>IF(C23="","",IF(ISNA(VLOOKUP(C23,科目一覧!$B$5:$C$54,2,FALSE)),"未登録",VLOOKUP(C23,科目一覧!$B$5:$C$54,2,FALSE)))</f>
        <v>講師料</v>
      </c>
      <c r="E23" s="20" t="s">
        <v>24</v>
      </c>
      <c r="F23" s="21"/>
      <c r="G23" s="22">
        <v>5000</v>
      </c>
      <c r="H23" s="23">
        <f t="shared" si="0"/>
        <v>53500</v>
      </c>
      <c r="J23" s="35" t="s">
        <v>48</v>
      </c>
      <c r="K23" s="37">
        <f>K10-K21</f>
        <v>17885</v>
      </c>
      <c r="R23" s="40"/>
      <c r="S23" s="42"/>
    </row>
    <row r="24" spans="1:19" ht="18" customHeight="1">
      <c r="A24" s="16"/>
      <c r="B24" s="17">
        <v>21</v>
      </c>
      <c r="C24" s="18">
        <v>10</v>
      </c>
      <c r="D24" s="19" t="str">
        <f>IF(C24="","",IF(ISNA(VLOOKUP(C24,科目一覧!$B$5:$C$54,2,FALSE)),"未登録",VLOOKUP(C24,科目一覧!$B$5:$C$54,2,FALSE)))</f>
        <v>部屋代</v>
      </c>
      <c r="E24" s="20" t="s">
        <v>28</v>
      </c>
      <c r="F24" s="21"/>
      <c r="G24" s="22">
        <v>2700</v>
      </c>
      <c r="H24" s="23">
        <f t="shared" si="0"/>
        <v>50800</v>
      </c>
      <c r="R24" s="43"/>
      <c r="S24" s="43"/>
    </row>
    <row r="25" spans="1:19" ht="18" customHeight="1">
      <c r="A25" s="16"/>
      <c r="B25" s="17">
        <v>22</v>
      </c>
      <c r="C25" s="18">
        <v>10</v>
      </c>
      <c r="D25" s="19" t="str">
        <f>IF(C25="","",IF(ISNA(VLOOKUP(C25,科目一覧!$B$5:$C$54,2,FALSE)),"未登録",VLOOKUP(C25,科目一覧!$B$5:$C$54,2,FALSE)))</f>
        <v>部屋代</v>
      </c>
      <c r="E25" s="20" t="s">
        <v>28</v>
      </c>
      <c r="F25" s="21"/>
      <c r="G25" s="22">
        <v>4200</v>
      </c>
      <c r="H25" s="23">
        <f t="shared" si="0"/>
        <v>46600</v>
      </c>
    </row>
    <row r="26" spans="1:19" ht="18" customHeight="1">
      <c r="A26" s="16"/>
      <c r="B26" s="17">
        <v>23</v>
      </c>
      <c r="C26" s="18">
        <v>5</v>
      </c>
      <c r="D26" s="19" t="str">
        <f>IF(C26="","",IF(ISNA(VLOOKUP(C26,科目一覧!$B$5:$C$54,2,FALSE)),"未登録",VLOOKUP(C26,科目一覧!$B$5:$C$54,2,FALSE)))</f>
        <v>講師料</v>
      </c>
      <c r="E26" s="20" t="s">
        <v>24</v>
      </c>
      <c r="F26" s="21"/>
      <c r="G26" s="22">
        <v>5000</v>
      </c>
      <c r="H26" s="23">
        <f t="shared" si="0"/>
        <v>41600</v>
      </c>
      <c r="J26" s="39"/>
      <c r="K26" s="38"/>
      <c r="L26" s="38"/>
      <c r="M26" s="38"/>
      <c r="N26" s="38"/>
      <c r="O26" s="38"/>
    </row>
    <row r="27" spans="1:19" ht="18" customHeight="1">
      <c r="A27" s="16"/>
      <c r="B27" s="17">
        <v>24</v>
      </c>
      <c r="C27" s="18">
        <v>3</v>
      </c>
      <c r="D27" s="19" t="str">
        <f>IF(C27="","",IF(ISNA(VLOOKUP(C27,科目一覧!$B$5:$C$54,2,FALSE)),"未登録",VLOOKUP(C27,科目一覧!$B$5:$C$54,2,FALSE)))</f>
        <v>会費</v>
      </c>
      <c r="E27" s="20" t="s">
        <v>29</v>
      </c>
      <c r="F27" s="21">
        <v>1800</v>
      </c>
      <c r="G27" s="22"/>
      <c r="H27" s="23">
        <f t="shared" si="0"/>
        <v>43400</v>
      </c>
      <c r="J27" s="39"/>
    </row>
    <row r="28" spans="1:19" ht="18" customHeight="1">
      <c r="A28" s="16"/>
      <c r="B28" s="17">
        <v>24</v>
      </c>
      <c r="C28" s="18">
        <v>3</v>
      </c>
      <c r="D28" s="19" t="str">
        <f>IF(C28="","",IF(ISNA(VLOOKUP(C28,科目一覧!$B$5:$C$54,2,FALSE)),"未登録",VLOOKUP(C28,科目一覧!$B$5:$C$54,2,FALSE)))</f>
        <v>会費</v>
      </c>
      <c r="E28" s="20" t="s">
        <v>22</v>
      </c>
      <c r="F28" s="21">
        <v>1800</v>
      </c>
      <c r="G28" s="22"/>
      <c r="H28" s="23">
        <f t="shared" si="0"/>
        <v>45200</v>
      </c>
    </row>
    <row r="29" spans="1:19" ht="18" customHeight="1">
      <c r="A29" s="16"/>
      <c r="B29" s="17">
        <v>25</v>
      </c>
      <c r="C29" s="18">
        <v>5</v>
      </c>
      <c r="D29" s="19" t="str">
        <f>IF(C29="","",IF(ISNA(VLOOKUP(C29,科目一覧!$B$5:$C$54,2,FALSE)),"未登録",VLOOKUP(C29,科目一覧!$B$5:$C$54,2,FALSE)))</f>
        <v>講師料</v>
      </c>
      <c r="E29" s="20" t="s">
        <v>24</v>
      </c>
      <c r="F29" s="21"/>
      <c r="G29" s="22">
        <v>5000</v>
      </c>
      <c r="H29" s="23">
        <f t="shared" si="0"/>
        <v>40200</v>
      </c>
      <c r="J29" s="39"/>
      <c r="K29" s="38"/>
      <c r="L29" s="38"/>
      <c r="M29" s="38"/>
      <c r="N29" s="38"/>
      <c r="O29" s="38"/>
    </row>
    <row r="30" spans="1:19" ht="18" customHeight="1">
      <c r="A30" s="16"/>
      <c r="B30" s="17">
        <v>25</v>
      </c>
      <c r="C30" s="18">
        <v>7</v>
      </c>
      <c r="D30" s="19" t="str">
        <f>IF(C30="","",IF(ISNA(VLOOKUP(C30,科目一覧!$B$5:$C$54,2,FALSE)),"未登録",VLOOKUP(C30,科目一覧!$B$5:$C$54,2,FALSE)))</f>
        <v>交通費</v>
      </c>
      <c r="E30" s="20" t="s">
        <v>24</v>
      </c>
      <c r="F30" s="21"/>
      <c r="G30" s="22">
        <v>4500</v>
      </c>
      <c r="H30" s="23">
        <f t="shared" si="0"/>
        <v>35700</v>
      </c>
      <c r="J30" s="39"/>
    </row>
    <row r="31" spans="1:19" ht="18" customHeight="1">
      <c r="A31" s="16"/>
      <c r="B31" s="17">
        <v>26</v>
      </c>
      <c r="C31" s="18">
        <v>3</v>
      </c>
      <c r="D31" s="19" t="str">
        <f>IF(C31="","",IF(ISNA(VLOOKUP(C31,科目一覧!$B$5:$C$54,2,FALSE)),"未登録",VLOOKUP(C31,科目一覧!$B$5:$C$54,2,FALSE)))</f>
        <v>会費</v>
      </c>
      <c r="E31" s="20" t="s">
        <v>22</v>
      </c>
      <c r="F31" s="21">
        <v>1800</v>
      </c>
      <c r="G31" s="22"/>
      <c r="H31" s="23">
        <f t="shared" si="0"/>
        <v>37500</v>
      </c>
    </row>
    <row r="32" spans="1:19" ht="18" customHeight="1">
      <c r="A32" s="16"/>
      <c r="B32" s="17">
        <v>26</v>
      </c>
      <c r="C32" s="18">
        <v>5</v>
      </c>
      <c r="D32" s="19" t="str">
        <f>IF(C32="","",IF(ISNA(VLOOKUP(C32,科目一覧!$B$5:$C$54,2,FALSE)),"未登録",VLOOKUP(C32,科目一覧!$B$5:$C$54,2,FALSE)))</f>
        <v>講師料</v>
      </c>
      <c r="E32" s="20" t="s">
        <v>24</v>
      </c>
      <c r="F32" s="21"/>
      <c r="G32" s="22">
        <v>5000</v>
      </c>
      <c r="H32" s="23">
        <f t="shared" si="0"/>
        <v>32500</v>
      </c>
      <c r="J32" s="39"/>
      <c r="K32" s="38"/>
      <c r="L32" s="38"/>
      <c r="M32" s="38"/>
      <c r="N32" s="38"/>
      <c r="O32" s="38"/>
    </row>
    <row r="33" spans="1:15" ht="18" customHeight="1">
      <c r="A33" s="16">
        <v>3</v>
      </c>
      <c r="B33" s="17">
        <v>1</v>
      </c>
      <c r="C33" s="18">
        <v>10</v>
      </c>
      <c r="D33" s="19" t="str">
        <f>IF(C33="","",IF(ISNA(VLOOKUP(C33,科目一覧!$B$5:$C$54,2,FALSE)),"未登録",VLOOKUP(C33,科目一覧!$B$5:$C$54,2,FALSE)))</f>
        <v>部屋代</v>
      </c>
      <c r="E33" s="20" t="s">
        <v>28</v>
      </c>
      <c r="F33" s="21"/>
      <c r="G33" s="22">
        <v>2000</v>
      </c>
      <c r="H33" s="23">
        <f t="shared" si="0"/>
        <v>30500</v>
      </c>
      <c r="J33" s="39"/>
    </row>
    <row r="34" spans="1:15" ht="18" customHeight="1">
      <c r="A34" s="16"/>
      <c r="B34" s="17">
        <v>2</v>
      </c>
      <c r="C34" s="18">
        <v>3</v>
      </c>
      <c r="D34" s="19" t="str">
        <f>IF(C34="","",IF(ISNA(VLOOKUP(C34,科目一覧!$B$5:$C$54,2,FALSE)),"未登録",VLOOKUP(C34,科目一覧!$B$5:$C$54,2,FALSE)))</f>
        <v>会費</v>
      </c>
      <c r="E34" s="20"/>
      <c r="F34" s="21">
        <v>1800</v>
      </c>
      <c r="G34" s="22"/>
      <c r="H34" s="23">
        <f t="shared" si="0"/>
        <v>32300</v>
      </c>
      <c r="J34" s="39"/>
      <c r="K34" s="38"/>
      <c r="L34" s="38"/>
      <c r="M34" s="38"/>
      <c r="N34" s="38"/>
      <c r="O34" s="38"/>
    </row>
    <row r="35" spans="1:15" ht="18" customHeight="1">
      <c r="A35" s="16"/>
      <c r="B35" s="17">
        <v>2</v>
      </c>
      <c r="C35" s="18">
        <v>3</v>
      </c>
      <c r="D35" s="19" t="str">
        <f>IF(C35="","",IF(ISNA(VLOOKUP(C35,科目一覧!$B$5:$C$54,2,FALSE)),"未登録",VLOOKUP(C35,科目一覧!$B$5:$C$54,2,FALSE)))</f>
        <v>会費</v>
      </c>
      <c r="E35" s="20"/>
      <c r="F35" s="21">
        <v>1800</v>
      </c>
      <c r="G35" s="22"/>
      <c r="H35" s="23">
        <f t="shared" si="0"/>
        <v>34100</v>
      </c>
      <c r="J35" s="39"/>
      <c r="K35" s="38"/>
      <c r="L35" s="38"/>
      <c r="M35" s="38"/>
      <c r="N35" s="38"/>
      <c r="O35" s="38"/>
    </row>
    <row r="36" spans="1:15" ht="18" customHeight="1">
      <c r="A36" s="16"/>
      <c r="B36" s="17">
        <v>2</v>
      </c>
      <c r="C36" s="18">
        <v>3</v>
      </c>
      <c r="D36" s="19" t="str">
        <f>IF(C36="","",IF(ISNA(VLOOKUP(C36,科目一覧!$B$5:$C$54,2,FALSE)),"未登録",VLOOKUP(C36,科目一覧!$B$5:$C$54,2,FALSE)))</f>
        <v>会費</v>
      </c>
      <c r="E36" s="20"/>
      <c r="F36" s="21">
        <v>1800</v>
      </c>
      <c r="G36" s="22"/>
      <c r="H36" s="23">
        <f t="shared" si="0"/>
        <v>35900</v>
      </c>
      <c r="J36" s="39"/>
    </row>
    <row r="37" spans="1:15" ht="18" customHeight="1">
      <c r="A37" s="16"/>
      <c r="B37" s="17">
        <v>3</v>
      </c>
      <c r="C37" s="18">
        <v>5</v>
      </c>
      <c r="D37" s="19" t="str">
        <f>IF(C37="","",IF(ISNA(VLOOKUP(C37,科目一覧!$B$5:$C$54,2,FALSE)),"未登録",VLOOKUP(C37,科目一覧!$B$5:$C$54,2,FALSE)))</f>
        <v>講師料</v>
      </c>
      <c r="E37" s="20" t="s">
        <v>24</v>
      </c>
      <c r="F37" s="21"/>
      <c r="G37" s="22">
        <v>5000</v>
      </c>
      <c r="H37" s="23">
        <f t="shared" si="0"/>
        <v>30900</v>
      </c>
    </row>
    <row r="38" spans="1:15" ht="18" customHeight="1">
      <c r="A38" s="16"/>
      <c r="B38" s="17">
        <v>3</v>
      </c>
      <c r="C38" s="18">
        <v>12</v>
      </c>
      <c r="D38" s="19" t="str">
        <f>IF(C38="","",IF(ISNA(VLOOKUP(C38,科目一覧!$B$5:$C$54,2,FALSE)),"未登録",VLOOKUP(C38,科目一覧!$B$5:$C$54,2,FALSE)))</f>
        <v>その他</v>
      </c>
      <c r="E38" s="20" t="s">
        <v>30</v>
      </c>
      <c r="F38" s="21"/>
      <c r="G38" s="22">
        <v>900</v>
      </c>
      <c r="H38" s="23">
        <f t="shared" si="0"/>
        <v>30000</v>
      </c>
    </row>
    <row r="39" spans="1:15" ht="18" customHeight="1">
      <c r="A39" s="16"/>
      <c r="B39" s="17">
        <v>4</v>
      </c>
      <c r="C39" s="18">
        <v>5</v>
      </c>
      <c r="D39" s="19" t="str">
        <f>IF(C39="","",IF(ISNA(VLOOKUP(C39,科目一覧!$B$5:$C$54,2,FALSE)),"未登録",VLOOKUP(C39,科目一覧!$B$5:$C$54,2,FALSE)))</f>
        <v>講師料</v>
      </c>
      <c r="E39" s="20" t="s">
        <v>24</v>
      </c>
      <c r="F39" s="21"/>
      <c r="G39" s="22">
        <v>5000</v>
      </c>
      <c r="H39" s="23">
        <f t="shared" si="0"/>
        <v>25000</v>
      </c>
    </row>
    <row r="40" spans="1:15" ht="18" customHeight="1">
      <c r="A40" s="16"/>
      <c r="B40" s="17">
        <v>5</v>
      </c>
      <c r="C40" s="18">
        <v>7</v>
      </c>
      <c r="D40" s="19" t="str">
        <f>IF(C40="","",IF(ISNA(VLOOKUP(C40,科目一覧!$B$5:$C$54,2,FALSE)),"未登録",VLOOKUP(C40,科目一覧!$B$5:$C$54,2,FALSE)))</f>
        <v>交通費</v>
      </c>
      <c r="E40" s="20" t="s">
        <v>24</v>
      </c>
      <c r="F40" s="21"/>
      <c r="G40" s="22">
        <v>4500</v>
      </c>
      <c r="H40" s="23">
        <f t="shared" si="0"/>
        <v>20500</v>
      </c>
    </row>
    <row r="41" spans="1:15" ht="18" customHeight="1">
      <c r="A41" s="16"/>
      <c r="B41" s="17">
        <v>6</v>
      </c>
      <c r="C41" s="18">
        <v>12</v>
      </c>
      <c r="D41" s="19" t="str">
        <f>IF(C41="","",IF(ISNA(VLOOKUP(C41,科目一覧!$B$5:$C$54,2,FALSE)),"未登録",VLOOKUP(C41,科目一覧!$B$5:$C$54,2,FALSE)))</f>
        <v>その他</v>
      </c>
      <c r="E41" s="20" t="s">
        <v>31</v>
      </c>
      <c r="F41" s="21"/>
      <c r="G41" s="22">
        <v>2465</v>
      </c>
      <c r="H41" s="23">
        <f t="shared" si="0"/>
        <v>18035</v>
      </c>
    </row>
    <row r="42" spans="1:15" ht="18" customHeight="1">
      <c r="A42" s="16"/>
      <c r="B42" s="17">
        <v>7</v>
      </c>
      <c r="C42" s="18">
        <v>10</v>
      </c>
      <c r="D42" s="19" t="str">
        <f>IF(C42="","",IF(ISNA(VLOOKUP(C42,科目一覧!$B$5:$C$54,2,FALSE)),"未登録",VLOOKUP(C42,科目一覧!$B$5:$C$54,2,FALSE)))</f>
        <v>部屋代</v>
      </c>
      <c r="E42" s="20" t="s">
        <v>28</v>
      </c>
      <c r="F42" s="21"/>
      <c r="G42" s="22">
        <v>900</v>
      </c>
      <c r="H42" s="23">
        <f t="shared" si="0"/>
        <v>17135</v>
      </c>
    </row>
    <row r="43" spans="1:15" ht="18" customHeight="1" thickBot="1">
      <c r="A43" s="24"/>
      <c r="B43" s="25">
        <v>8</v>
      </c>
      <c r="C43" s="26">
        <v>4</v>
      </c>
      <c r="D43" s="27" t="str">
        <f>IF(C43="","",IF(ISNA(VLOOKUP(C43,科目一覧!$B$5:$C$54,2,FALSE)),"未登録",VLOOKUP(C43,科目一覧!$B$5:$C$54,2,FALSE)))</f>
        <v>雑収入</v>
      </c>
      <c r="E43" s="28" t="s">
        <v>40</v>
      </c>
      <c r="F43" s="29">
        <v>750</v>
      </c>
      <c r="G43" s="30"/>
      <c r="H43" s="31">
        <f t="shared" si="0"/>
        <v>17885</v>
      </c>
    </row>
  </sheetData>
  <sheetProtection sheet="1" objects="1" scenarios="1"/>
  <mergeCells count="9">
    <mergeCell ref="B1:C1"/>
    <mergeCell ref="G4:G5"/>
    <mergeCell ref="F2:G2"/>
    <mergeCell ref="H4:H5"/>
    <mergeCell ref="E4:E5"/>
    <mergeCell ref="F4:F5"/>
    <mergeCell ref="C4:D4"/>
    <mergeCell ref="A4:A5"/>
    <mergeCell ref="B4:B5"/>
  </mergeCells>
  <phoneticPr fontId="2"/>
  <dataValidations count="2">
    <dataValidation imeMode="off" allowBlank="1" showInputMessage="1" showErrorMessage="1" sqref="B1:C1 E2 A6:C43 F6:H43"/>
    <dataValidation imeMode="on" allowBlank="1" showInputMessage="1" showErrorMessage="1" sqref="D6:D43 E6:E8 E10:E43"/>
  </dataValidations>
  <printOptions horizontalCentered="1" headings="1" gridLines="1"/>
  <pageMargins left="0.78740157480314965" right="0.78740157480314965" top="0.46" bottom="0.38" header="0.33" footer="0.26"/>
  <pageSetup paperSize="9" scale="74" orientation="landscape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3"/>
  </sheetPr>
  <dimension ref="A1:C54"/>
  <sheetViews>
    <sheetView workbookViewId="0"/>
  </sheetViews>
  <sheetFormatPr defaultColWidth="9" defaultRowHeight="13.2"/>
  <cols>
    <col min="1" max="1" width="2.6640625" customWidth="1"/>
    <col min="2" max="2" width="8.88671875" customWidth="1"/>
    <col min="3" max="3" width="14.6640625" customWidth="1"/>
    <col min="4" max="16384" width="9" style="1"/>
  </cols>
  <sheetData>
    <row r="1" spans="1:3">
      <c r="B1" s="9" t="s">
        <v>17</v>
      </c>
    </row>
    <row r="2" spans="1:3">
      <c r="B2" s="8" t="s">
        <v>13</v>
      </c>
    </row>
    <row r="3" spans="1:3">
      <c r="B3" s="8"/>
    </row>
    <row r="4" spans="1:3" ht="30" customHeight="1">
      <c r="A4" s="1"/>
      <c r="B4" s="58" t="s">
        <v>4</v>
      </c>
      <c r="C4" s="58"/>
    </row>
    <row r="5" spans="1:3">
      <c r="A5" s="1"/>
      <c r="B5" s="2" t="s">
        <v>5</v>
      </c>
      <c r="C5" s="3" t="s">
        <v>7</v>
      </c>
    </row>
    <row r="6" spans="1:3">
      <c r="A6" s="1"/>
      <c r="B6" s="4">
        <v>1</v>
      </c>
      <c r="C6" s="5" t="s">
        <v>16</v>
      </c>
    </row>
    <row r="7" spans="1:3">
      <c r="A7" s="1"/>
      <c r="B7" s="4">
        <v>2</v>
      </c>
      <c r="C7" s="5" t="s">
        <v>3</v>
      </c>
    </row>
    <row r="8" spans="1:3">
      <c r="A8" s="1"/>
      <c r="B8" s="4">
        <v>3</v>
      </c>
      <c r="C8" s="15" t="s">
        <v>39</v>
      </c>
    </row>
    <row r="9" spans="1:3">
      <c r="A9" s="1"/>
      <c r="B9" s="4">
        <v>4</v>
      </c>
      <c r="C9" s="15" t="s">
        <v>40</v>
      </c>
    </row>
    <row r="10" spans="1:3">
      <c r="A10" s="1"/>
      <c r="B10" s="4">
        <v>5</v>
      </c>
      <c r="C10" s="5" t="s">
        <v>32</v>
      </c>
    </row>
    <row r="11" spans="1:3">
      <c r="A11" s="1"/>
      <c r="B11" s="4">
        <v>6</v>
      </c>
      <c r="C11" s="5" t="s">
        <v>33</v>
      </c>
    </row>
    <row r="12" spans="1:3">
      <c r="A12" s="1"/>
      <c r="B12" s="4">
        <v>7</v>
      </c>
      <c r="C12" s="5" t="s">
        <v>34</v>
      </c>
    </row>
    <row r="13" spans="1:3">
      <c r="A13" s="1"/>
      <c r="B13" s="4">
        <v>8</v>
      </c>
      <c r="C13" s="5" t="s">
        <v>35</v>
      </c>
    </row>
    <row r="14" spans="1:3">
      <c r="A14" s="1"/>
      <c r="B14" s="4">
        <v>9</v>
      </c>
      <c r="C14" s="5" t="s">
        <v>36</v>
      </c>
    </row>
    <row r="15" spans="1:3">
      <c r="A15" s="1"/>
      <c r="B15" s="4">
        <v>10</v>
      </c>
      <c r="C15" s="5" t="s">
        <v>28</v>
      </c>
    </row>
    <row r="16" spans="1:3">
      <c r="A16" s="1"/>
      <c r="B16" s="4">
        <v>11</v>
      </c>
      <c r="C16" s="5" t="s">
        <v>37</v>
      </c>
    </row>
    <row r="17" spans="1:3">
      <c r="A17" s="1"/>
      <c r="B17" s="4">
        <v>12</v>
      </c>
      <c r="C17" s="5" t="s">
        <v>38</v>
      </c>
    </row>
    <row r="18" spans="1:3">
      <c r="A18" s="1"/>
      <c r="B18" s="4"/>
      <c r="C18" s="5"/>
    </row>
    <row r="19" spans="1:3">
      <c r="A19" s="1"/>
      <c r="B19" s="4"/>
      <c r="C19" s="5"/>
    </row>
    <row r="20" spans="1:3">
      <c r="A20" s="1"/>
      <c r="B20" s="4"/>
      <c r="C20" s="5"/>
    </row>
    <row r="21" spans="1:3">
      <c r="A21" s="1"/>
      <c r="B21" s="4"/>
      <c r="C21" s="5"/>
    </row>
    <row r="22" spans="1:3">
      <c r="A22" s="1"/>
      <c r="B22" s="4"/>
      <c r="C22" s="5"/>
    </row>
    <row r="23" spans="1:3">
      <c r="A23" s="1"/>
      <c r="B23" s="4"/>
      <c r="C23" s="5"/>
    </row>
    <row r="24" spans="1:3">
      <c r="A24" s="1"/>
      <c r="B24" s="4"/>
      <c r="C24" s="5"/>
    </row>
    <row r="25" spans="1:3">
      <c r="A25" s="1"/>
      <c r="B25" s="4"/>
      <c r="C25" s="5"/>
    </row>
    <row r="26" spans="1:3">
      <c r="A26" s="1"/>
      <c r="B26" s="4"/>
      <c r="C26" s="5"/>
    </row>
    <row r="27" spans="1:3">
      <c r="A27" s="1"/>
      <c r="B27" s="4"/>
      <c r="C27" s="5"/>
    </row>
    <row r="28" spans="1:3">
      <c r="A28" s="1"/>
      <c r="B28" s="4"/>
      <c r="C28" s="5"/>
    </row>
    <row r="29" spans="1:3">
      <c r="A29" s="1"/>
      <c r="B29" s="4"/>
      <c r="C29" s="5"/>
    </row>
    <row r="30" spans="1:3">
      <c r="A30" s="1"/>
      <c r="B30" s="4"/>
      <c r="C30" s="5"/>
    </row>
    <row r="31" spans="1:3">
      <c r="A31" s="1"/>
      <c r="B31" s="4"/>
      <c r="C31" s="5"/>
    </row>
    <row r="32" spans="1:3">
      <c r="A32" s="1"/>
      <c r="B32" s="4"/>
      <c r="C32" s="5"/>
    </row>
    <row r="33" spans="1:3">
      <c r="A33" s="1"/>
      <c r="B33" s="4"/>
      <c r="C33" s="5"/>
    </row>
    <row r="34" spans="1:3">
      <c r="A34" s="1"/>
      <c r="B34" s="4"/>
      <c r="C34" s="5"/>
    </row>
    <row r="35" spans="1:3">
      <c r="A35" s="1"/>
      <c r="B35" s="4"/>
      <c r="C35" s="5"/>
    </row>
    <row r="36" spans="1:3">
      <c r="A36" s="1"/>
      <c r="B36" s="4"/>
      <c r="C36" s="5"/>
    </row>
    <row r="37" spans="1:3">
      <c r="A37" s="1"/>
      <c r="B37" s="4"/>
      <c r="C37" s="5"/>
    </row>
    <row r="38" spans="1:3">
      <c r="A38" s="1"/>
      <c r="B38" s="4"/>
      <c r="C38" s="5"/>
    </row>
    <row r="39" spans="1:3">
      <c r="A39" s="1"/>
      <c r="B39" s="4"/>
      <c r="C39" s="5"/>
    </row>
    <row r="40" spans="1:3">
      <c r="A40" s="1"/>
      <c r="B40" s="4"/>
      <c r="C40" s="5"/>
    </row>
    <row r="41" spans="1:3">
      <c r="A41" s="1"/>
      <c r="B41" s="4"/>
      <c r="C41" s="5"/>
    </row>
    <row r="42" spans="1:3">
      <c r="A42" s="1"/>
      <c r="B42" s="4"/>
      <c r="C42" s="5"/>
    </row>
    <row r="43" spans="1:3">
      <c r="A43" s="1"/>
      <c r="B43" s="4"/>
      <c r="C43" s="5"/>
    </row>
    <row r="44" spans="1:3">
      <c r="A44" s="1"/>
      <c r="B44" s="4"/>
      <c r="C44" s="5"/>
    </row>
    <row r="45" spans="1:3">
      <c r="A45" s="1"/>
      <c r="B45" s="4"/>
      <c r="C45" s="5"/>
    </row>
    <row r="46" spans="1:3">
      <c r="A46" s="1"/>
      <c r="B46" s="4"/>
      <c r="C46" s="5"/>
    </row>
    <row r="47" spans="1:3">
      <c r="A47" s="1"/>
      <c r="B47" s="4"/>
      <c r="C47" s="5"/>
    </row>
    <row r="48" spans="1:3">
      <c r="A48" s="1"/>
      <c r="B48" s="4"/>
      <c r="C48" s="5"/>
    </row>
    <row r="49" spans="1:3">
      <c r="A49" s="1"/>
      <c r="B49" s="4"/>
      <c r="C49" s="5"/>
    </row>
    <row r="50" spans="1:3">
      <c r="A50" s="1"/>
      <c r="B50" s="4"/>
      <c r="C50" s="5"/>
    </row>
    <row r="51" spans="1:3">
      <c r="A51" s="1"/>
      <c r="B51" s="4"/>
      <c r="C51" s="6"/>
    </row>
    <row r="52" spans="1:3">
      <c r="A52" s="1"/>
      <c r="B52" s="4"/>
      <c r="C52" s="6"/>
    </row>
    <row r="53" spans="1:3">
      <c r="A53" s="1"/>
      <c r="B53" s="4"/>
      <c r="C53" s="5"/>
    </row>
    <row r="54" spans="1:3">
      <c r="A54" s="1"/>
      <c r="B54" s="4"/>
      <c r="C54" s="7"/>
    </row>
  </sheetData>
  <mergeCells count="1">
    <mergeCell ref="B4:C4"/>
  </mergeCells>
  <phoneticPr fontId="2"/>
  <dataValidations count="2">
    <dataValidation imeMode="off" allowBlank="1" showInputMessage="1" showErrorMessage="1" sqref="B6:B54"/>
    <dataValidation imeMode="on" allowBlank="1" showInputMessage="1" showErrorMessage="1" sqref="C10:C54 C6:C7"/>
  </dataValidations>
  <pageMargins left="0.78740157480314965" right="0.78740157480314965" top="0.98425196850393704" bottom="0.98425196850393704" header="0.51181102362204722" footer="0.51181102362204722"/>
  <pageSetup paperSize="9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現金出納帳</vt:lpstr>
      <vt:lpstr>科目一覧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2015-03-08T08:19:55Z</cp:lastPrinted>
  <dcterms:created xsi:type="dcterms:W3CDTF">2003-03-22T06:47:14Z</dcterms:created>
  <dcterms:modified xsi:type="dcterms:W3CDTF">2015-03-08T08:23:42Z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TC010979211041</vt:lpwstr>
  </property>
</Properties>
</file>